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D12" i="2"/>
  <c r="D7" i="2" l="1"/>
  <c r="E7" i="2" l="1"/>
  <c r="E23" i="1"/>
  <c r="E20" i="1"/>
  <c r="C20" i="1"/>
  <c r="C23" i="1"/>
  <c r="C17" i="1"/>
  <c r="C14" i="1"/>
  <c r="C8" i="1"/>
  <c r="I30" i="1"/>
  <c r="Q30" i="1"/>
  <c r="Q29" i="1"/>
  <c r="Q28" i="1"/>
  <c r="Q27" i="1"/>
  <c r="E26" i="1"/>
  <c r="D26" i="1"/>
  <c r="D23" i="1"/>
  <c r="D20" i="1" s="1"/>
  <c r="V13" i="1"/>
  <c r="V12" i="1"/>
  <c r="V11" i="1"/>
  <c r="V10" i="1"/>
  <c r="V9" i="1"/>
  <c r="V14" i="1" s="1"/>
  <c r="T21" i="1"/>
  <c r="T20" i="1"/>
  <c r="T19" i="1"/>
  <c r="T17" i="1"/>
  <c r="S6" i="1"/>
  <c r="S5" i="1"/>
  <c r="S4" i="1"/>
  <c r="S7" i="1" s="1"/>
  <c r="S3" i="1"/>
  <c r="S2" i="1"/>
  <c r="D8" i="1"/>
  <c r="E8" i="1" s="1"/>
  <c r="J15" i="1"/>
  <c r="D11" i="1" s="1"/>
  <c r="K7" i="1"/>
  <c r="E25" i="1"/>
  <c r="E22" i="1"/>
  <c r="E16" i="1"/>
  <c r="E19" i="1"/>
  <c r="E9" i="1"/>
  <c r="E10" i="1"/>
  <c r="E5" i="1"/>
  <c r="E4" i="1"/>
  <c r="E3" i="1"/>
  <c r="T22" i="1" l="1"/>
  <c r="D17" i="1" s="1"/>
  <c r="D14" i="1"/>
</calcChain>
</file>

<file path=xl/sharedStrings.xml><?xml version="1.0" encoding="utf-8"?>
<sst xmlns="http://schemas.openxmlformats.org/spreadsheetml/2006/main" count="68" uniqueCount="46">
  <si>
    <t>в осях 1-9</t>
  </si>
  <si>
    <t>в осях 9-16</t>
  </si>
  <si>
    <t xml:space="preserve">общая </t>
  </si>
  <si>
    <t xml:space="preserve">площадь застройки </t>
  </si>
  <si>
    <t>ксения</t>
  </si>
  <si>
    <t>проект</t>
  </si>
  <si>
    <t>количество этажей</t>
  </si>
  <si>
    <t xml:space="preserve">проект </t>
  </si>
  <si>
    <t>5 (в тч. подвал)</t>
  </si>
  <si>
    <t>общая площадь здания</t>
  </si>
  <si>
    <t>в тч. подвала</t>
  </si>
  <si>
    <t>полезная площадь здания</t>
  </si>
  <si>
    <t>расчетная площадь здания</t>
  </si>
  <si>
    <t>строительный объем здания</t>
  </si>
  <si>
    <t>в тч. Выше отм. 0,000</t>
  </si>
  <si>
    <t>в тч. подвал</t>
  </si>
  <si>
    <t>подвал</t>
  </si>
  <si>
    <t>1 эт</t>
  </si>
  <si>
    <t>2 эт</t>
  </si>
  <si>
    <t>3 эт</t>
  </si>
  <si>
    <t>4 эт</t>
  </si>
  <si>
    <t>шахты</t>
  </si>
  <si>
    <t>лестницы</t>
  </si>
  <si>
    <t>инженерка</t>
  </si>
  <si>
    <t>тамбур/холл/коридор</t>
  </si>
  <si>
    <t>тамбур/коридор/холл</t>
  </si>
  <si>
    <t>площадь этажей</t>
  </si>
  <si>
    <t>Количество этажей</t>
  </si>
  <si>
    <t>Общая площадь здания</t>
  </si>
  <si>
    <t>1 этаж (отм.0.000)</t>
  </si>
  <si>
    <t>ТЭП в осях 1-9</t>
  </si>
  <si>
    <t>показатель</t>
  </si>
  <si>
    <t>ТЭП в осях 9-16</t>
  </si>
  <si>
    <t>наименование</t>
  </si>
  <si>
    <t>1 этаж</t>
  </si>
  <si>
    <t>2 этаж</t>
  </si>
  <si>
    <t>3 этаж</t>
  </si>
  <si>
    <t>4 этаж</t>
  </si>
  <si>
    <t>наменование</t>
  </si>
  <si>
    <t>Холодный чердак (техпомещение для обслужив. зенитных фонарей)</t>
  </si>
  <si>
    <t>ВСЕГО</t>
  </si>
  <si>
    <t>—</t>
  </si>
  <si>
    <t>в т.ч. подземных</t>
  </si>
  <si>
    <t>антресоль</t>
  </si>
  <si>
    <t>антресоль 1-го этажа (отм. 4.140) оси А-Б/1-3</t>
  </si>
  <si>
    <t>антресоль 1-го этажа (отм. 10.440) в осях Е-Н/2-3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</si>
</sst>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3" borderId="2" xfId="0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3" fillId="3" borderId="1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21" xfId="0" applyFill="1" applyBorder="1"/>
    <xf numFmtId="0" fontId="0" fillId="0" borderId="15" xfId="0" applyFill="1" applyBorder="1"/>
    <xf numFmtId="0" fontId="0" fillId="0" borderId="27" xfId="0" applyFill="1" applyBorder="1"/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5" borderId="17" xfId="0" applyFont="1" applyFill="1" applyBorder="1"/>
    <xf numFmtId="0" fontId="4" fillId="5" borderId="36" xfId="0" applyFont="1" applyFill="1" applyBorder="1" applyAlignment="1">
      <alignment horizontal="center" vertical="center"/>
    </xf>
    <xf numFmtId="0" fontId="4" fillId="5" borderId="32" xfId="0" applyFont="1" applyFill="1" applyBorder="1"/>
    <xf numFmtId="0" fontId="4" fillId="5" borderId="3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right"/>
    </xf>
    <xf numFmtId="0" fontId="0" fillId="5" borderId="33" xfId="0" applyFill="1" applyBorder="1"/>
    <xf numFmtId="0" fontId="6" fillId="5" borderId="28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wrapText="1"/>
    </xf>
    <xf numFmtId="0" fontId="0" fillId="5" borderId="4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wrapText="1"/>
    </xf>
    <xf numFmtId="0" fontId="0" fillId="5" borderId="25" xfId="0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6" fillId="4" borderId="28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0"/>
  <sheetViews>
    <sheetView workbookViewId="0">
      <selection activeCell="D37" sqref="D37"/>
    </sheetView>
  </sheetViews>
  <sheetFormatPr defaultRowHeight="15" x14ac:dyDescent="0.25"/>
  <cols>
    <col min="2" max="2" width="31.140625" customWidth="1"/>
    <col min="3" max="3" width="18.28515625" customWidth="1"/>
    <col min="4" max="5" width="18.42578125" customWidth="1"/>
    <col min="12" max="12" width="8.140625" customWidth="1"/>
    <col min="13" max="13" width="13.140625" customWidth="1"/>
  </cols>
  <sheetData>
    <row r="2" spans="2:22" x14ac:dyDescent="0.25">
      <c r="B2" s="4"/>
      <c r="C2" s="5" t="s">
        <v>0</v>
      </c>
      <c r="D2" s="5" t="s">
        <v>1</v>
      </c>
      <c r="E2" s="5" t="s">
        <v>2</v>
      </c>
      <c r="J2" s="1" t="s">
        <v>16</v>
      </c>
      <c r="K2" s="1">
        <v>570.23</v>
      </c>
      <c r="M2" s="1" t="s">
        <v>22</v>
      </c>
      <c r="N2" s="1">
        <v>9.14</v>
      </c>
      <c r="O2" s="1">
        <v>10.15</v>
      </c>
      <c r="P2" s="1">
        <v>15.02</v>
      </c>
      <c r="Q2" s="1"/>
      <c r="R2" s="1"/>
      <c r="S2" s="4">
        <f>SUM(N2:R2)</f>
        <v>34.31</v>
      </c>
    </row>
    <row r="3" spans="2:22" x14ac:dyDescent="0.25">
      <c r="B3" s="1" t="s">
        <v>3</v>
      </c>
      <c r="C3" s="1">
        <v>2269</v>
      </c>
      <c r="D3" s="1">
        <v>825</v>
      </c>
      <c r="E3" s="1">
        <f>SUM(C3:D3)</f>
        <v>3094</v>
      </c>
      <c r="J3" s="1" t="s">
        <v>17</v>
      </c>
      <c r="K3" s="1">
        <v>599.87</v>
      </c>
      <c r="M3" s="1">
        <v>1</v>
      </c>
      <c r="N3" s="1">
        <v>24.9</v>
      </c>
      <c r="O3" s="1">
        <v>28.24</v>
      </c>
      <c r="P3" s="1">
        <v>4.0199999999999996</v>
      </c>
      <c r="Q3" s="1">
        <v>16.510000000000002</v>
      </c>
      <c r="R3" s="1">
        <v>20.52</v>
      </c>
      <c r="S3" s="4">
        <f>SUM(N3:R3)</f>
        <v>94.19</v>
      </c>
    </row>
    <row r="4" spans="2:22" x14ac:dyDescent="0.25">
      <c r="B4" s="2" t="s">
        <v>4</v>
      </c>
      <c r="C4" s="1">
        <v>2298</v>
      </c>
      <c r="D4" s="1">
        <v>724.2</v>
      </c>
      <c r="E4" s="1">
        <f>SUM(C4:D4)</f>
        <v>3022.2</v>
      </c>
      <c r="J4" s="1" t="s">
        <v>18</v>
      </c>
      <c r="K4" s="1">
        <v>601.46</v>
      </c>
      <c r="M4" s="1">
        <v>2</v>
      </c>
      <c r="N4" s="1">
        <v>33.53</v>
      </c>
      <c r="O4" s="1">
        <v>20.52</v>
      </c>
      <c r="P4" s="1"/>
      <c r="Q4" s="1"/>
      <c r="R4" s="1"/>
      <c r="S4" s="4">
        <f>SUM(N4:R4)</f>
        <v>54.05</v>
      </c>
    </row>
    <row r="5" spans="2:22" x14ac:dyDescent="0.25">
      <c r="B5" s="2" t="s">
        <v>5</v>
      </c>
      <c r="C5" s="1">
        <v>2070</v>
      </c>
      <c r="D5" s="1">
        <v>822.67</v>
      </c>
      <c r="E5" s="1">
        <f>SUM(C5:D5)</f>
        <v>2892.67</v>
      </c>
      <c r="J5" s="1" t="s">
        <v>19</v>
      </c>
      <c r="K5" s="1">
        <v>671.64</v>
      </c>
      <c r="M5" s="1">
        <v>3</v>
      </c>
      <c r="N5" s="1">
        <v>29.98</v>
      </c>
      <c r="O5" s="1">
        <v>29.13</v>
      </c>
      <c r="P5" s="1">
        <v>20.52</v>
      </c>
      <c r="Q5" s="1"/>
      <c r="R5" s="1"/>
      <c r="S5" s="4">
        <f>SUM(N5:R5)</f>
        <v>79.63</v>
      </c>
    </row>
    <row r="6" spans="2:22" x14ac:dyDescent="0.25">
      <c r="B6" s="4" t="s">
        <v>6</v>
      </c>
      <c r="C6" s="4">
        <v>3</v>
      </c>
      <c r="D6" s="6" t="s">
        <v>8</v>
      </c>
      <c r="E6" s="4"/>
      <c r="J6" s="1" t="s">
        <v>20</v>
      </c>
      <c r="K6" s="1">
        <v>388.53</v>
      </c>
      <c r="M6" s="1">
        <v>4</v>
      </c>
      <c r="N6" s="1">
        <v>16.760000000000002</v>
      </c>
      <c r="O6" s="1">
        <v>11.07</v>
      </c>
      <c r="P6" s="1">
        <v>5.94</v>
      </c>
      <c r="Q6" s="1"/>
      <c r="R6" s="1"/>
      <c r="S6" s="4">
        <f>SUM(N6:R6)</f>
        <v>33.770000000000003</v>
      </c>
    </row>
    <row r="7" spans="2:22" x14ac:dyDescent="0.25">
      <c r="B7" s="6" t="s">
        <v>7</v>
      </c>
      <c r="C7" s="4">
        <v>2</v>
      </c>
      <c r="D7" s="6" t="s">
        <v>8</v>
      </c>
      <c r="E7" s="4"/>
      <c r="K7" s="4">
        <f>SUM(K2:K6)</f>
        <v>2831.7299999999996</v>
      </c>
      <c r="S7" s="8">
        <f>SUM(S2:S6)</f>
        <v>295.95</v>
      </c>
    </row>
    <row r="8" spans="2:22" x14ac:dyDescent="0.25">
      <c r="B8" s="3" t="s">
        <v>9</v>
      </c>
      <c r="C8" s="1">
        <f>I30</f>
        <v>1638.0699999999997</v>
      </c>
      <c r="D8" s="1">
        <f>K7+J15</f>
        <v>3013.5299999999997</v>
      </c>
      <c r="E8" s="1">
        <f>SUM(C8:D8)</f>
        <v>4651.5999999999995</v>
      </c>
    </row>
    <row r="9" spans="2:22" x14ac:dyDescent="0.25">
      <c r="B9" s="2" t="s">
        <v>4</v>
      </c>
      <c r="C9" s="1">
        <v>1572.2</v>
      </c>
      <c r="D9" s="1">
        <v>3411</v>
      </c>
      <c r="E9" s="1">
        <f>SUM(C9:D9)</f>
        <v>4983.2</v>
      </c>
      <c r="J9" s="1" t="s">
        <v>21</v>
      </c>
      <c r="L9" s="16" t="s">
        <v>24</v>
      </c>
      <c r="M9" s="16"/>
      <c r="N9" s="1">
        <v>99.07</v>
      </c>
      <c r="O9" s="1">
        <v>12.14</v>
      </c>
      <c r="P9" s="1">
        <v>9.06</v>
      </c>
      <c r="Q9" s="1">
        <v>21.86</v>
      </c>
      <c r="R9" s="1">
        <v>3.6</v>
      </c>
      <c r="S9" s="1">
        <v>4.03</v>
      </c>
      <c r="T9" s="1"/>
      <c r="U9" s="1"/>
      <c r="V9" s="4">
        <f>SUM(N9:U9)</f>
        <v>149.76</v>
      </c>
    </row>
    <row r="10" spans="2:22" x14ac:dyDescent="0.25">
      <c r="B10" s="2" t="s">
        <v>5</v>
      </c>
      <c r="C10" s="1">
        <v>1716.26</v>
      </c>
      <c r="D10" s="1">
        <v>3110.47</v>
      </c>
      <c r="E10" s="1">
        <f>SUM(C10:D10)</f>
        <v>4826.7299999999996</v>
      </c>
      <c r="J10" s="1">
        <v>52.6</v>
      </c>
      <c r="L10" s="1"/>
      <c r="M10" s="1">
        <v>1</v>
      </c>
      <c r="N10" s="1">
        <v>11.59</v>
      </c>
      <c r="O10" s="1">
        <v>21.23</v>
      </c>
      <c r="P10" s="1">
        <v>3.56</v>
      </c>
      <c r="Q10" s="1">
        <v>3.6</v>
      </c>
      <c r="R10" s="1">
        <v>27.29</v>
      </c>
      <c r="S10" s="1">
        <v>9.94</v>
      </c>
      <c r="T10" s="1">
        <v>24.69</v>
      </c>
      <c r="U10" s="1">
        <v>2.96</v>
      </c>
      <c r="V10" s="4">
        <f>SUM(N10:U10)</f>
        <v>104.86</v>
      </c>
    </row>
    <row r="11" spans="2:22" x14ac:dyDescent="0.25">
      <c r="B11" s="7" t="s">
        <v>10</v>
      </c>
      <c r="C11" s="4"/>
      <c r="D11" s="4">
        <f>K2+J15</f>
        <v>752.03</v>
      </c>
      <c r="E11" s="4">
        <v>752.03</v>
      </c>
      <c r="J11" s="1">
        <v>26.8</v>
      </c>
      <c r="L11" s="1"/>
      <c r="M11" s="1">
        <v>2</v>
      </c>
      <c r="N11" s="1">
        <v>16.79</v>
      </c>
      <c r="O11" s="1">
        <v>44.04</v>
      </c>
      <c r="P11" s="1">
        <v>17.48</v>
      </c>
      <c r="Q11" s="1">
        <v>11.33</v>
      </c>
      <c r="R11" s="1"/>
      <c r="S11" s="1"/>
      <c r="T11" s="1"/>
      <c r="U11" s="1"/>
      <c r="V11" s="4">
        <f>SUM(N11:U11)</f>
        <v>89.64</v>
      </c>
    </row>
    <row r="12" spans="2:22" x14ac:dyDescent="0.25">
      <c r="B12" s="6" t="s">
        <v>4</v>
      </c>
      <c r="C12" s="4"/>
      <c r="D12" s="4">
        <v>681</v>
      </c>
      <c r="E12" s="4">
        <v>681</v>
      </c>
      <c r="J12" s="1">
        <v>28</v>
      </c>
      <c r="L12" s="1"/>
      <c r="M12" s="1">
        <v>3</v>
      </c>
      <c r="N12" s="1">
        <v>36.19</v>
      </c>
      <c r="O12" s="1">
        <v>23.93</v>
      </c>
      <c r="P12" s="1">
        <v>12.37</v>
      </c>
      <c r="Q12" s="1">
        <v>4.1500000000000004</v>
      </c>
      <c r="R12" s="1"/>
      <c r="S12" s="1"/>
      <c r="T12" s="1"/>
      <c r="U12" s="1"/>
      <c r="V12" s="4">
        <f>SUM(N12:U12)</f>
        <v>76.64</v>
      </c>
    </row>
    <row r="13" spans="2:22" x14ac:dyDescent="0.25">
      <c r="B13" s="6" t="s">
        <v>5</v>
      </c>
      <c r="C13" s="4"/>
      <c r="D13" s="4">
        <v>642.61</v>
      </c>
      <c r="E13" s="4">
        <v>642.61</v>
      </c>
      <c r="J13" s="1">
        <v>34</v>
      </c>
      <c r="L13" s="1"/>
      <c r="M13" s="1">
        <v>4</v>
      </c>
      <c r="N13" s="1">
        <v>55.18</v>
      </c>
      <c r="O13" s="1">
        <v>54.2</v>
      </c>
      <c r="P13" s="1">
        <v>13.15</v>
      </c>
      <c r="Q13" s="1"/>
      <c r="R13" s="1"/>
      <c r="S13" s="1"/>
      <c r="T13" s="1"/>
      <c r="U13" s="1"/>
      <c r="V13" s="4">
        <f>SUM(N13:U13)</f>
        <v>122.53</v>
      </c>
    </row>
    <row r="14" spans="2:22" x14ac:dyDescent="0.25">
      <c r="B14" s="3" t="s">
        <v>11</v>
      </c>
      <c r="C14" s="1">
        <f>C8-Q27</f>
        <v>1593.9899999999998</v>
      </c>
      <c r="D14" s="1">
        <f>K7-S7-T22</f>
        <v>2355.2399999999998</v>
      </c>
      <c r="E14" s="1"/>
      <c r="J14" s="1">
        <v>40.4</v>
      </c>
      <c r="V14" s="8">
        <f>SUM(V9:V13)</f>
        <v>543.42999999999995</v>
      </c>
    </row>
    <row r="15" spans="2:22" x14ac:dyDescent="0.25">
      <c r="B15" s="2" t="s">
        <v>4</v>
      </c>
      <c r="C15" s="1"/>
      <c r="D15" s="1"/>
      <c r="E15" s="1"/>
      <c r="J15" s="4">
        <f>SUM(J10:J14)</f>
        <v>181.8</v>
      </c>
    </row>
    <row r="16" spans="2:22" x14ac:dyDescent="0.25">
      <c r="B16" s="2" t="s">
        <v>5</v>
      </c>
      <c r="C16" s="1">
        <v>1640</v>
      </c>
      <c r="D16" s="1">
        <v>2512</v>
      </c>
      <c r="E16" s="1">
        <f>SUM(C16:D16)</f>
        <v>4152</v>
      </c>
    </row>
    <row r="17" spans="2:20" x14ac:dyDescent="0.25">
      <c r="B17" s="7" t="s">
        <v>12</v>
      </c>
      <c r="C17" s="4">
        <f>C8-Q30</f>
        <v>1450.8899999999996</v>
      </c>
      <c r="D17" s="4">
        <f>K7-S7-V14-T22</f>
        <v>1811.81</v>
      </c>
      <c r="E17" s="4"/>
      <c r="M17" s="1" t="s">
        <v>23</v>
      </c>
      <c r="N17" s="1">
        <v>25.82</v>
      </c>
      <c r="O17" s="1">
        <v>3.66</v>
      </c>
      <c r="P17" s="1">
        <v>16.87</v>
      </c>
      <c r="Q17" s="1">
        <v>2.88</v>
      </c>
      <c r="R17" s="1">
        <v>70.34</v>
      </c>
      <c r="S17" s="1">
        <v>11.01</v>
      </c>
      <c r="T17" s="4">
        <f>SUM(N17:S17)</f>
        <v>130.58000000000001</v>
      </c>
    </row>
    <row r="18" spans="2:20" x14ac:dyDescent="0.25">
      <c r="B18" s="6" t="s">
        <v>4</v>
      </c>
      <c r="C18" s="4"/>
      <c r="D18" s="4">
        <v>1811.5</v>
      </c>
      <c r="E18" s="4"/>
      <c r="M18" s="1">
        <v>1</v>
      </c>
      <c r="N18" s="1"/>
      <c r="O18" s="1"/>
      <c r="P18" s="1"/>
      <c r="Q18" s="1"/>
      <c r="R18" s="1"/>
      <c r="S18" s="1"/>
      <c r="T18" s="4"/>
    </row>
    <row r="19" spans="2:20" x14ac:dyDescent="0.25">
      <c r="B19" s="6" t="s">
        <v>5</v>
      </c>
      <c r="C19" s="4">
        <v>1490.82</v>
      </c>
      <c r="D19" s="4">
        <v>1813.2</v>
      </c>
      <c r="E19" s="4">
        <f>SUM(C19:D19)</f>
        <v>3304.02</v>
      </c>
      <c r="M19" s="1">
        <v>2</v>
      </c>
      <c r="N19" s="1">
        <v>2.76</v>
      </c>
      <c r="O19" s="1">
        <v>7.33</v>
      </c>
      <c r="P19" s="1">
        <v>4.45</v>
      </c>
      <c r="Q19" s="1"/>
      <c r="R19" s="1"/>
      <c r="S19" s="1"/>
      <c r="T19" s="4">
        <f>SUM(N19:S19)</f>
        <v>14.54</v>
      </c>
    </row>
    <row r="20" spans="2:20" x14ac:dyDescent="0.25">
      <c r="B20" s="3" t="s">
        <v>13</v>
      </c>
      <c r="C20" s="9">
        <f>1688*29.8</f>
        <v>50302.400000000001</v>
      </c>
      <c r="D20">
        <f>D23+D26</f>
        <v>13999.16</v>
      </c>
      <c r="E20" s="1">
        <f>SUM(C20:D20)</f>
        <v>64301.56</v>
      </c>
      <c r="M20" s="1">
        <v>3</v>
      </c>
      <c r="N20" s="1">
        <v>7.07</v>
      </c>
      <c r="O20" s="1">
        <v>4.42</v>
      </c>
      <c r="P20" s="1">
        <v>8.84</v>
      </c>
      <c r="Q20" s="1"/>
      <c r="R20" s="1"/>
      <c r="S20" s="1"/>
      <c r="T20" s="4">
        <f>SUM(N20:S20)</f>
        <v>20.329999999999998</v>
      </c>
    </row>
    <row r="21" spans="2:20" x14ac:dyDescent="0.25">
      <c r="B21" s="2" t="s">
        <v>4</v>
      </c>
      <c r="C21" s="1"/>
      <c r="D21" s="1"/>
      <c r="E21" s="1"/>
      <c r="M21" s="1">
        <v>4</v>
      </c>
      <c r="N21" s="1">
        <v>10.83</v>
      </c>
      <c r="O21" s="1">
        <v>4.26</v>
      </c>
      <c r="P21" s="1"/>
      <c r="Q21" s="1"/>
      <c r="R21" s="1"/>
      <c r="S21" s="1"/>
      <c r="T21" s="4">
        <f>SUM(N21:S21)</f>
        <v>15.09</v>
      </c>
    </row>
    <row r="22" spans="2:20" x14ac:dyDescent="0.25">
      <c r="B22" s="2" t="s">
        <v>5</v>
      </c>
      <c r="C22" s="1">
        <v>23540</v>
      </c>
      <c r="D22" s="1">
        <v>13230</v>
      </c>
      <c r="E22" s="1">
        <f>SUM(C22:D22)</f>
        <v>36770</v>
      </c>
      <c r="T22" s="8">
        <f>SUM(T17:T21)</f>
        <v>180.54</v>
      </c>
    </row>
    <row r="23" spans="2:20" x14ac:dyDescent="0.25">
      <c r="B23" s="7" t="s">
        <v>14</v>
      </c>
      <c r="C23" s="4">
        <f>1688*29.8</f>
        <v>50302.400000000001</v>
      </c>
      <c r="D23" s="4">
        <f>728*16.12</f>
        <v>11735.36</v>
      </c>
      <c r="E23" s="4">
        <f>SUM(C23:D23)</f>
        <v>62037.760000000002</v>
      </c>
    </row>
    <row r="24" spans="2:20" x14ac:dyDescent="0.25">
      <c r="B24" s="6" t="s">
        <v>4</v>
      </c>
      <c r="C24" s="4"/>
      <c r="D24" s="4"/>
      <c r="E24" s="4"/>
    </row>
    <row r="25" spans="2:20" x14ac:dyDescent="0.25">
      <c r="B25" s="6" t="s">
        <v>5</v>
      </c>
      <c r="C25" s="4">
        <v>23540</v>
      </c>
      <c r="D25" s="4">
        <v>10973</v>
      </c>
      <c r="E25" s="4">
        <f>SUM(C25:D25)</f>
        <v>34513</v>
      </c>
    </row>
    <row r="26" spans="2:20" x14ac:dyDescent="0.25">
      <c r="B26" s="3" t="s">
        <v>15</v>
      </c>
      <c r="C26" s="1"/>
      <c r="D26" s="1">
        <f>686*3.3</f>
        <v>2263.7999999999997</v>
      </c>
      <c r="E26" s="1">
        <f>686*3.3</f>
        <v>2263.7999999999997</v>
      </c>
      <c r="H26" s="17" t="s">
        <v>26</v>
      </c>
      <c r="I26" s="17"/>
    </row>
    <row r="27" spans="2:20" x14ac:dyDescent="0.25">
      <c r="B27" s="2" t="s">
        <v>4</v>
      </c>
      <c r="C27" s="1"/>
      <c r="D27" s="1"/>
      <c r="E27" s="1"/>
      <c r="H27" s="1">
        <v>1</v>
      </c>
      <c r="I27" s="1">
        <v>1515.62</v>
      </c>
      <c r="M27" s="10" t="s">
        <v>22</v>
      </c>
      <c r="N27" s="10">
        <v>44.08</v>
      </c>
      <c r="O27" s="1"/>
      <c r="P27" s="11"/>
      <c r="Q27" s="4">
        <f>SUM(N27:P27)</f>
        <v>44.08</v>
      </c>
    </row>
    <row r="28" spans="2:20" x14ac:dyDescent="0.25">
      <c r="B28" s="2" t="s">
        <v>5</v>
      </c>
      <c r="C28" s="1"/>
      <c r="D28" s="1">
        <v>2257</v>
      </c>
      <c r="E28" s="1">
        <v>2257</v>
      </c>
      <c r="H28" s="1">
        <v>2</v>
      </c>
      <c r="I28" s="1">
        <v>64.11</v>
      </c>
      <c r="L28" s="16" t="s">
        <v>25</v>
      </c>
      <c r="M28" s="16"/>
      <c r="N28" s="1">
        <v>4.5</v>
      </c>
      <c r="O28" s="1">
        <v>16.149999999999999</v>
      </c>
      <c r="P28" s="11">
        <v>8.81</v>
      </c>
      <c r="Q28" s="4">
        <f>SUM(N28:P28)</f>
        <v>29.46</v>
      </c>
    </row>
    <row r="29" spans="2:20" x14ac:dyDescent="0.25">
      <c r="H29" s="1">
        <v>3</v>
      </c>
      <c r="I29" s="1">
        <v>58.34</v>
      </c>
      <c r="L29" s="1"/>
      <c r="M29" s="1" t="s">
        <v>23</v>
      </c>
      <c r="N29" s="1">
        <v>12.77</v>
      </c>
      <c r="O29" s="1">
        <v>42.53</v>
      </c>
      <c r="P29" s="11">
        <v>58.34</v>
      </c>
      <c r="Q29" s="4">
        <f>SUM(N29:P29)</f>
        <v>113.64</v>
      </c>
    </row>
    <row r="30" spans="2:20" x14ac:dyDescent="0.25">
      <c r="I30" s="13">
        <f>SUM(I27:I29)</f>
        <v>1638.0699999999997</v>
      </c>
      <c r="Q30" s="12">
        <f>SUM(Q27:Q29)</f>
        <v>187.18</v>
      </c>
    </row>
  </sheetData>
  <mergeCells count="3">
    <mergeCell ref="L9:M9"/>
    <mergeCell ref="L28:M28"/>
    <mergeCell ref="H26:I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78" zoomScaleNormal="178" workbookViewId="0">
      <selection activeCell="G16" sqref="G16"/>
    </sheetView>
  </sheetViews>
  <sheetFormatPr defaultRowHeight="15" x14ac:dyDescent="0.25"/>
  <cols>
    <col min="1" max="1" width="31.5703125" customWidth="1"/>
    <col min="2" max="2" width="20.85546875" customWidth="1"/>
    <col min="3" max="4" width="25.28515625" customWidth="1"/>
    <col min="5" max="5" width="22.5703125" customWidth="1"/>
  </cols>
  <sheetData>
    <row r="1" spans="1:6" ht="30" customHeight="1" x14ac:dyDescent="0.25">
      <c r="A1" s="28" t="s">
        <v>30</v>
      </c>
      <c r="B1" s="29"/>
      <c r="C1" s="50" t="s">
        <v>32</v>
      </c>
      <c r="D1" s="51"/>
      <c r="E1" s="18" t="s">
        <v>40</v>
      </c>
    </row>
    <row r="2" spans="1:6" ht="35.25" customHeight="1" thickBot="1" x14ac:dyDescent="0.3">
      <c r="A2" s="30" t="s">
        <v>33</v>
      </c>
      <c r="B2" s="31" t="s">
        <v>31</v>
      </c>
      <c r="C2" s="52" t="s">
        <v>38</v>
      </c>
      <c r="D2" s="53" t="s">
        <v>31</v>
      </c>
      <c r="E2" s="19"/>
    </row>
    <row r="3" spans="1:6" x14ac:dyDescent="0.25">
      <c r="A3" s="32" t="s">
        <v>27</v>
      </c>
      <c r="B3" s="33">
        <v>1</v>
      </c>
      <c r="C3" s="54" t="s">
        <v>27</v>
      </c>
      <c r="D3" s="55">
        <v>5</v>
      </c>
      <c r="E3" s="20"/>
    </row>
    <row r="4" spans="1:6" x14ac:dyDescent="0.25">
      <c r="A4" s="34" t="s">
        <v>42</v>
      </c>
      <c r="B4" s="35">
        <v>0</v>
      </c>
      <c r="C4" s="56"/>
      <c r="D4" s="57"/>
      <c r="E4" s="21"/>
    </row>
    <row r="5" spans="1:6" ht="15.75" thickBot="1" x14ac:dyDescent="0.3">
      <c r="A5" s="36" t="s">
        <v>43</v>
      </c>
      <c r="B5" s="37">
        <v>2</v>
      </c>
      <c r="C5" s="58" t="s">
        <v>42</v>
      </c>
      <c r="D5" s="59">
        <v>1</v>
      </c>
      <c r="E5" s="22"/>
    </row>
    <row r="6" spans="1:6" ht="15.75" thickBot="1" x14ac:dyDescent="0.3">
      <c r="A6" s="38"/>
      <c r="B6" s="39"/>
      <c r="C6" s="60"/>
      <c r="D6" s="61"/>
      <c r="E6" s="23"/>
    </row>
    <row r="7" spans="1:6" ht="15.75" thickBot="1" x14ac:dyDescent="0.3">
      <c r="A7" s="40" t="s">
        <v>28</v>
      </c>
      <c r="B7" s="41">
        <f>SUM(B8:B10)</f>
        <v>1701.6</v>
      </c>
      <c r="C7" s="62" t="s">
        <v>28</v>
      </c>
      <c r="D7" s="63">
        <f>SUM(D8:D12)</f>
        <v>3178.3999999999996</v>
      </c>
      <c r="E7" s="24">
        <f>B7+D7</f>
        <v>4880</v>
      </c>
      <c r="F7">
        <v>4982.4699999999993</v>
      </c>
    </row>
    <row r="8" spans="1:6" s="14" customFormat="1" x14ac:dyDescent="0.25">
      <c r="A8" s="42" t="s">
        <v>29</v>
      </c>
      <c r="B8" s="43">
        <v>1570.1</v>
      </c>
      <c r="C8" s="64" t="s">
        <v>16</v>
      </c>
      <c r="D8" s="65">
        <v>640.70000000000005</v>
      </c>
      <c r="E8" s="25"/>
    </row>
    <row r="9" spans="1:6" s="14" customFormat="1" ht="30" x14ac:dyDescent="0.25">
      <c r="A9" s="44" t="s">
        <v>44</v>
      </c>
      <c r="B9" s="45">
        <v>65.3</v>
      </c>
      <c r="C9" s="66" t="s">
        <v>34</v>
      </c>
      <c r="D9" s="67">
        <v>679.8</v>
      </c>
      <c r="E9" s="26"/>
    </row>
    <row r="10" spans="1:6" s="14" customFormat="1" ht="30" x14ac:dyDescent="0.25">
      <c r="A10" s="44" t="s">
        <v>45</v>
      </c>
      <c r="B10" s="45">
        <v>66.2</v>
      </c>
      <c r="C10" s="66" t="s">
        <v>35</v>
      </c>
      <c r="D10" s="67">
        <v>680.1</v>
      </c>
      <c r="E10" s="26"/>
    </row>
    <row r="11" spans="1:6" s="14" customFormat="1" ht="26.25" customHeight="1" x14ac:dyDescent="0.25">
      <c r="A11" s="46" t="s">
        <v>39</v>
      </c>
      <c r="B11" s="47" t="s">
        <v>41</v>
      </c>
      <c r="C11" s="68" t="s">
        <v>36</v>
      </c>
      <c r="D11" s="67">
        <v>678.6</v>
      </c>
      <c r="E11" s="26"/>
    </row>
    <row r="12" spans="1:6" s="14" customFormat="1" ht="18" customHeight="1" x14ac:dyDescent="0.25">
      <c r="A12" s="48"/>
      <c r="B12" s="49"/>
      <c r="C12" s="69" t="s">
        <v>37</v>
      </c>
      <c r="D12" s="70">
        <f>683.9-184.7</f>
        <v>499.2</v>
      </c>
      <c r="E12" s="27"/>
    </row>
    <row r="13" spans="1:6" x14ac:dyDescent="0.25">
      <c r="E13" s="15"/>
    </row>
  </sheetData>
  <mergeCells count="3">
    <mergeCell ref="A1:B1"/>
    <mergeCell ref="C1:D1"/>
    <mergeCell ref="E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2021-01-26T07:35:56Z</dcterms:modified>
</cp:coreProperties>
</file>